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15" windowHeight="11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</definedNames>
  <calcPr calcId="145621"/>
</workbook>
</file>

<file path=xl/calcChain.xml><?xml version="1.0" encoding="utf-8"?>
<calcChain xmlns="http://schemas.openxmlformats.org/spreadsheetml/2006/main">
  <c r="J7" i="1" l="1"/>
  <c r="J6" i="1"/>
  <c r="J11" i="1"/>
  <c r="J2" i="1"/>
  <c r="H4" i="1"/>
  <c r="J4" i="1" s="1"/>
  <c r="B21" i="1"/>
  <c r="C21" i="1"/>
  <c r="B11" i="1"/>
  <c r="B6" i="1"/>
  <c r="B13" i="1"/>
  <c r="B14" i="1" l="1"/>
  <c r="B10" i="2"/>
  <c r="B6" i="2"/>
  <c r="B11" i="2" s="1"/>
  <c r="I32" i="1"/>
  <c r="H25" i="1"/>
  <c r="C3" i="1"/>
  <c r="I3" i="1"/>
  <c r="C37" i="1"/>
  <c r="C36" i="1"/>
  <c r="C35" i="1"/>
  <c r="C34" i="1"/>
  <c r="C33" i="1"/>
  <c r="C32" i="1"/>
  <c r="C31" i="1"/>
  <c r="C30" i="1"/>
  <c r="J23" i="1"/>
  <c r="D24" i="1"/>
  <c r="J19" i="1"/>
  <c r="D23" i="1"/>
  <c r="J18" i="1"/>
  <c r="J17" i="1"/>
  <c r="J16" i="1"/>
  <c r="J15" i="1"/>
  <c r="D19" i="1"/>
  <c r="C9" i="1"/>
  <c r="C8" i="1"/>
  <c r="C7" i="1"/>
  <c r="C5" i="1"/>
  <c r="C4" i="1"/>
  <c r="J20" i="1"/>
  <c r="J21" i="1"/>
  <c r="J22" i="1"/>
  <c r="J24" i="1"/>
  <c r="J25" i="1" l="1"/>
  <c r="H26" i="1"/>
  <c r="G11" i="1"/>
  <c r="J3" i="1"/>
  <c r="H11" i="1"/>
  <c r="H12" i="1" s="1"/>
  <c r="I11" i="1"/>
  <c r="I12" i="1" s="1"/>
  <c r="B13" i="2"/>
  <c r="I33" i="1"/>
  <c r="C6" i="1"/>
  <c r="I37" i="1"/>
  <c r="I35" i="1"/>
  <c r="I31" i="1"/>
  <c r="I36" i="1"/>
  <c r="I34" i="1"/>
  <c r="G12" i="1"/>
  <c r="D21" i="1"/>
  <c r="D20" i="1"/>
  <c r="J26" i="1" l="1"/>
  <c r="H27" i="1"/>
  <c r="J27" i="1" s="1"/>
</calcChain>
</file>

<file path=xl/sharedStrings.xml><?xml version="1.0" encoding="utf-8"?>
<sst xmlns="http://schemas.openxmlformats.org/spreadsheetml/2006/main" count="72" uniqueCount="57">
  <si>
    <t>Percent</t>
  </si>
  <si>
    <t>%change</t>
  </si>
  <si>
    <t>$GDP</t>
  </si>
  <si>
    <t>S</t>
  </si>
  <si>
    <t>GDP Deflator</t>
  </si>
  <si>
    <t>I</t>
  </si>
  <si>
    <t>Real GDP</t>
  </si>
  <si>
    <t>T</t>
  </si>
  <si>
    <t>G</t>
  </si>
  <si>
    <t>CLF</t>
  </si>
  <si>
    <t>Im</t>
  </si>
  <si>
    <t>Productivity</t>
  </si>
  <si>
    <t>Ex</t>
  </si>
  <si>
    <t>S - I</t>
  </si>
  <si>
    <t>chY*chP</t>
  </si>
  <si>
    <t>Ch $ GDP</t>
  </si>
  <si>
    <t>T - G</t>
  </si>
  <si>
    <t>Im - Ex</t>
  </si>
  <si>
    <t>Net</t>
  </si>
  <si>
    <t>Potential GDP*</t>
  </si>
  <si>
    <t>GDP Gap</t>
  </si>
  <si>
    <t>Bush Period</t>
  </si>
  <si>
    <t>Annual</t>
  </si>
  <si>
    <t>*Congressional Budget Office Estimate</t>
  </si>
  <si>
    <t>Components of GDP</t>
  </si>
  <si>
    <t>Share</t>
  </si>
  <si>
    <t xml:space="preserve">Factor Income </t>
  </si>
  <si>
    <t>Nominal GDP</t>
  </si>
  <si>
    <t>National Income*</t>
  </si>
  <si>
    <t>C</t>
  </si>
  <si>
    <t>Labor Compensation</t>
  </si>
  <si>
    <t>NRFI</t>
  </si>
  <si>
    <t>Wages</t>
  </si>
  <si>
    <t>Resid. I</t>
  </si>
  <si>
    <t>Labor supplements</t>
  </si>
  <si>
    <t>Governmental C + I</t>
  </si>
  <si>
    <t>Proprietor's Income</t>
  </si>
  <si>
    <t>Exports</t>
  </si>
  <si>
    <t>Rental Income</t>
  </si>
  <si>
    <t>Imports</t>
  </si>
  <si>
    <t>Corporate Profits</t>
  </si>
  <si>
    <t>Change in Inventories</t>
  </si>
  <si>
    <t>Net Interest</t>
  </si>
  <si>
    <t>* Net of taxes and transfers</t>
  </si>
  <si>
    <t>Net = statistical discrepancy</t>
  </si>
  <si>
    <t>GDP (Billions)</t>
  </si>
  <si>
    <t>$GDP (Billions)</t>
  </si>
  <si>
    <t>P*change Y</t>
  </si>
  <si>
    <t>Y*change P</t>
  </si>
  <si>
    <t>GDP</t>
  </si>
  <si>
    <t>EX</t>
  </si>
  <si>
    <t>S-I</t>
  </si>
  <si>
    <t xml:space="preserve">G </t>
  </si>
  <si>
    <t>IM</t>
  </si>
  <si>
    <t>Nominal</t>
  </si>
  <si>
    <t>Change in $ GDP 2011 to 2012</t>
  </si>
  <si>
    <t>(2005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</si>
</sst>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">
    <font>
      <sz val="10"/>
      <name val="Arial"/>
    </font>
    <font>
      <sz val="10"/>
      <name val="Arial"/>
      <family val="2"/>
    </font>
    <font>
      <sz val="8"/>
      <name val="News Gothic Condensed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64" fontId="0" fillId="0" borderId="4" xfId="0" applyNumberFormat="1" applyBorder="1"/>
    <xf numFmtId="165" fontId="0" fillId="0" borderId="4" xfId="0" applyNumberFormat="1" applyBorder="1"/>
    <xf numFmtId="165" fontId="0" fillId="0" borderId="0" xfId="0" applyNumberFormat="1" applyBorder="1"/>
    <xf numFmtId="0" fontId="0" fillId="0" borderId="5" xfId="0" applyBorder="1"/>
    <xf numFmtId="3" fontId="2" fillId="0" borderId="6" xfId="0" applyNumberFormat="1" applyFont="1" applyBorder="1" applyAlignment="1">
      <alignment horizontal="right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6" xfId="0" applyNumberFormat="1" applyBorder="1"/>
    <xf numFmtId="0" fontId="0" fillId="0" borderId="6" xfId="0" applyBorder="1"/>
    <xf numFmtId="4" fontId="0" fillId="0" borderId="4" xfId="0" applyNumberFormat="1" applyBorder="1"/>
    <xf numFmtId="165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7" xfId="0" applyNumberFormat="1" applyBorder="1"/>
    <xf numFmtId="165" fontId="0" fillId="0" borderId="18" xfId="0" applyNumberFormat="1" applyBorder="1"/>
    <xf numFmtId="0" fontId="0" fillId="0" borderId="19" xfId="0" applyBorder="1"/>
    <xf numFmtId="0" fontId="0" fillId="0" borderId="20" xfId="0" applyBorder="1"/>
    <xf numFmtId="166" fontId="0" fillId="0" borderId="4" xfId="0" applyNumberFormat="1" applyBorder="1"/>
    <xf numFmtId="0" fontId="0" fillId="0" borderId="17" xfId="0" applyFill="1" applyBorder="1"/>
    <xf numFmtId="0" fontId="0" fillId="0" borderId="21" xfId="0" applyFill="1" applyBorder="1"/>
    <xf numFmtId="164" fontId="0" fillId="0" borderId="22" xfId="0" applyNumberFormat="1" applyBorder="1"/>
    <xf numFmtId="164" fontId="0" fillId="0" borderId="1" xfId="0" applyNumberFormat="1" applyBorder="1"/>
    <xf numFmtId="0" fontId="0" fillId="0" borderId="23" xfId="0" applyBorder="1"/>
    <xf numFmtId="166" fontId="0" fillId="0" borderId="24" xfId="0" applyNumberFormat="1" applyBorder="1"/>
    <xf numFmtId="0" fontId="0" fillId="0" borderId="24" xfId="0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0" fontId="0" fillId="0" borderId="4" xfId="0" applyBorder="1" applyAlignment="1">
      <alignment horizontal="center"/>
    </xf>
    <xf numFmtId="164" fontId="0" fillId="0" borderId="2" xfId="0" applyNumberFormat="1" applyBorder="1"/>
    <xf numFmtId="164" fontId="0" fillId="0" borderId="8" xfId="0" applyNumberFormat="1" applyBorder="1"/>
    <xf numFmtId="165" fontId="0" fillId="0" borderId="27" xfId="0" applyNumberFormat="1" applyBorder="1"/>
    <xf numFmtId="0" fontId="0" fillId="0" borderId="6" xfId="0" applyFill="1" applyBorder="1"/>
    <xf numFmtId="164" fontId="0" fillId="0" borderId="0" xfId="0" applyNumberFormat="1"/>
    <xf numFmtId="0" fontId="0" fillId="0" borderId="5" xfId="0" applyFont="1" applyFill="1" applyBorder="1"/>
    <xf numFmtId="0" fontId="0" fillId="0" borderId="0" xfId="0" applyFont="1" applyFill="1" applyBorder="1"/>
    <xf numFmtId="3" fontId="1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/>
    <xf numFmtId="164" fontId="0" fillId="0" borderId="4" xfId="0" applyNumberFormat="1" applyFill="1" applyBorder="1"/>
    <xf numFmtId="165" fontId="0" fillId="0" borderId="18" xfId="0" applyNumberFormat="1" applyFill="1" applyBorder="1"/>
    <xf numFmtId="0" fontId="1" fillId="0" borderId="19" xfId="0" applyFont="1" applyBorder="1"/>
    <xf numFmtId="1" fontId="0" fillId="0" borderId="0" xfId="0" applyNumberFormat="1" applyBorder="1"/>
    <xf numFmtId="166" fontId="0" fillId="0" borderId="0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164" fontId="0" fillId="0" borderId="0" xfId="0" applyNumberFormat="1" applyBorder="1"/>
    <xf numFmtId="164" fontId="0" fillId="0" borderId="28" xfId="0" applyNumberFormat="1" applyFill="1" applyBorder="1"/>
    <xf numFmtId="0" fontId="0" fillId="0" borderId="0" xfId="0" applyFill="1" applyBorder="1"/>
    <xf numFmtId="165" fontId="0" fillId="0" borderId="5" xfId="0" applyNumberFormat="1" applyFill="1" applyBorder="1"/>
    <xf numFmtId="164" fontId="0" fillId="0" borderId="22" xfId="0" applyNumberFormat="1" applyFill="1" applyBorder="1"/>
    <xf numFmtId="165" fontId="0" fillId="0" borderId="26" xfId="0" applyNumberFormat="1" applyFill="1" applyBorder="1"/>
    <xf numFmtId="0" fontId="0" fillId="0" borderId="29" xfId="0" applyFill="1" applyBorder="1"/>
    <xf numFmtId="164" fontId="0" fillId="0" borderId="30" xfId="0" applyNumberFormat="1" applyBorder="1"/>
    <xf numFmtId="164" fontId="0" fillId="0" borderId="30" xfId="0" applyNumberFormat="1" applyFill="1" applyBorder="1"/>
    <xf numFmtId="165" fontId="0" fillId="0" borderId="31" xfId="0" applyNumberForma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L32" sqref="L32"/>
    </sheetView>
  </sheetViews>
  <sheetFormatPr defaultRowHeight="12.75"/>
  <cols>
    <col min="1" max="1" width="18.85546875" bestFit="1" customWidth="1"/>
    <col min="5" max="5" width="11.28515625" bestFit="1" customWidth="1"/>
    <col min="6" max="6" width="15.140625" customWidth="1"/>
    <col min="7" max="7" width="27.28515625" bestFit="1" customWidth="1"/>
    <col min="8" max="8" width="13.7109375" bestFit="1" customWidth="1"/>
    <col min="10" max="10" width="10.85546875" customWidth="1"/>
  </cols>
  <sheetData>
    <row r="1" spans="1:11">
      <c r="A1" s="1"/>
      <c r="B1" s="4">
        <v>2012</v>
      </c>
      <c r="C1" s="2" t="s">
        <v>0</v>
      </c>
      <c r="D1" s="3"/>
      <c r="F1" s="3"/>
      <c r="G1" s="3"/>
      <c r="H1" s="3">
        <v>2012</v>
      </c>
      <c r="I1" s="3">
        <v>2011</v>
      </c>
      <c r="J1" s="3" t="s">
        <v>1</v>
      </c>
    </row>
    <row r="2" spans="1:11">
      <c r="A2" s="10" t="s">
        <v>45</v>
      </c>
      <c r="B2" s="4">
        <v>15681.5</v>
      </c>
      <c r="C2" s="55">
        <v>1</v>
      </c>
      <c r="D2" s="7"/>
      <c r="E2" s="7"/>
      <c r="G2" s="4" t="s">
        <v>46</v>
      </c>
      <c r="H2" s="5">
        <v>15681.5</v>
      </c>
      <c r="I2" s="5">
        <v>15075.7</v>
      </c>
      <c r="J2" s="6">
        <f>+(H2-I2)/I2</f>
        <v>4.0183872059008821E-2</v>
      </c>
      <c r="K2" s="45"/>
    </row>
    <row r="3" spans="1:11">
      <c r="A3" s="10" t="s">
        <v>29</v>
      </c>
      <c r="B3" s="4">
        <v>11120.9</v>
      </c>
      <c r="C3" s="55">
        <f t="shared" ref="C3:C9" si="0">+B3/B$2</f>
        <v>0.70917322960175999</v>
      </c>
      <c r="D3" s="7"/>
      <c r="E3" s="7"/>
      <c r="G3" s="4" t="s">
        <v>4</v>
      </c>
      <c r="H3" s="5">
        <v>115.4</v>
      </c>
      <c r="I3" s="5">
        <f>+I2*100/I4</f>
        <v>113.22258188072189</v>
      </c>
      <c r="J3" s="6">
        <f t="shared" ref="J3:J7" si="1">+(H3-I3)/I3</f>
        <v>1.9231306009007899E-2</v>
      </c>
    </row>
    <row r="4" spans="1:11">
      <c r="A4" s="10" t="s">
        <v>3</v>
      </c>
      <c r="B4" s="4">
        <v>1982.5</v>
      </c>
      <c r="C4" s="56">
        <f t="shared" si="0"/>
        <v>0.12642285495647737</v>
      </c>
      <c r="D4" s="7"/>
      <c r="E4" s="54"/>
      <c r="G4" s="4" t="s">
        <v>6</v>
      </c>
      <c r="H4" s="5">
        <f>(H2*100)/H3</f>
        <v>13588.821490467937</v>
      </c>
      <c r="I4" s="5">
        <v>13315.1</v>
      </c>
      <c r="J4" s="6">
        <f t="shared" si="1"/>
        <v>2.0557223788626202E-2</v>
      </c>
    </row>
    <row r="5" spans="1:11">
      <c r="A5" s="10" t="s">
        <v>5</v>
      </c>
      <c r="B5" s="4">
        <v>2058.6</v>
      </c>
      <c r="C5" s="55">
        <f t="shared" si="0"/>
        <v>0.1312757070433313</v>
      </c>
      <c r="D5" s="7"/>
      <c r="E5" s="53"/>
      <c r="G5" s="8"/>
      <c r="H5" s="3"/>
      <c r="I5" s="3"/>
      <c r="J5" s="6"/>
    </row>
    <row r="6" spans="1:11">
      <c r="A6" s="10" t="s">
        <v>7</v>
      </c>
      <c r="B6" s="4">
        <f>+B7+B12</f>
        <v>1700.2</v>
      </c>
      <c r="C6" s="55">
        <f t="shared" si="0"/>
        <v>0.10842075056595352</v>
      </c>
      <c r="D6" s="7"/>
      <c r="E6" s="53"/>
      <c r="F6" s="9"/>
      <c r="G6" s="10" t="s">
        <v>9</v>
      </c>
      <c r="H6" s="4">
        <v>154975</v>
      </c>
      <c r="I6" s="4">
        <v>153887</v>
      </c>
      <c r="J6" s="6">
        <f t="shared" si="1"/>
        <v>7.0701228823747296E-3</v>
      </c>
    </row>
    <row r="7" spans="1:11">
      <c r="A7" s="10" t="s">
        <v>8</v>
      </c>
      <c r="B7" s="4">
        <v>3062.9</v>
      </c>
      <c r="C7" s="55">
        <f t="shared" si="0"/>
        <v>0.19531932531964416</v>
      </c>
      <c r="D7" s="7"/>
      <c r="E7" s="54"/>
      <c r="F7" s="9"/>
      <c r="G7" s="12" t="s">
        <v>11</v>
      </c>
      <c r="H7" s="4">
        <v>111.7</v>
      </c>
      <c r="I7" s="4">
        <v>110</v>
      </c>
      <c r="J7" s="6">
        <f t="shared" si="1"/>
        <v>1.5454545454545481E-2</v>
      </c>
    </row>
    <row r="8" spans="1:11">
      <c r="A8" s="10" t="s">
        <v>10</v>
      </c>
      <c r="B8" s="4">
        <v>2743.3</v>
      </c>
      <c r="C8" s="55">
        <f t="shared" si="0"/>
        <v>0.17493862194305393</v>
      </c>
      <c r="F8" s="3"/>
      <c r="G8" s="3"/>
      <c r="H8" s="3"/>
      <c r="I8" s="3"/>
      <c r="J8" s="7"/>
    </row>
    <row r="9" spans="1:11">
      <c r="A9" s="10" t="s">
        <v>12</v>
      </c>
      <c r="B9" s="4">
        <v>2182.6</v>
      </c>
      <c r="C9" s="55">
        <f t="shared" si="0"/>
        <v>0.1391831138602812</v>
      </c>
      <c r="G9" t="s">
        <v>55</v>
      </c>
    </row>
    <row r="10" spans="1:11">
      <c r="A10" s="8"/>
      <c r="C10" s="13"/>
      <c r="F10" s="3"/>
      <c r="G10" s="4" t="s">
        <v>47</v>
      </c>
      <c r="H10" s="4" t="s">
        <v>48</v>
      </c>
      <c r="I10" s="4" t="s">
        <v>14</v>
      </c>
      <c r="J10" s="4" t="s">
        <v>15</v>
      </c>
    </row>
    <row r="11" spans="1:11">
      <c r="A11" s="4" t="s">
        <v>13</v>
      </c>
      <c r="B11" s="4">
        <f>+B4-B5</f>
        <v>-76.099999999999909</v>
      </c>
      <c r="C11" s="14"/>
      <c r="G11" s="5">
        <f>I3*(H4-I4)/100</f>
        <v>309.91453867019203</v>
      </c>
      <c r="H11" s="5">
        <f>+I4*(H3-I3)/100</f>
        <v>289.92540000000037</v>
      </c>
      <c r="I11" s="5">
        <f>(H3-I3)*(H4-I4)/100</f>
        <v>5.9600613298069751</v>
      </c>
      <c r="J11" s="5">
        <f>+H2-I2</f>
        <v>605.79999999999927</v>
      </c>
    </row>
    <row r="12" spans="1:11">
      <c r="A12" s="4" t="s">
        <v>16</v>
      </c>
      <c r="B12" s="4">
        <v>-1362.7</v>
      </c>
      <c r="C12" s="14"/>
      <c r="G12" s="6">
        <f>+G11/$J11</f>
        <v>0.51157896776195511</v>
      </c>
      <c r="H12" s="6">
        <f>+H11/$J11</f>
        <v>0.47858270056124252</v>
      </c>
      <c r="I12" s="6">
        <f>+I11/$J11</f>
        <v>9.8383316768025451E-3</v>
      </c>
      <c r="J12" s="16"/>
    </row>
    <row r="13" spans="1:11" ht="13.5" thickBot="1">
      <c r="A13" s="4" t="s">
        <v>17</v>
      </c>
      <c r="B13" s="4">
        <f>+B8-B9</f>
        <v>560.70000000000027</v>
      </c>
      <c r="C13" s="14"/>
    </row>
    <row r="14" spans="1:11">
      <c r="A14" s="4" t="s">
        <v>18</v>
      </c>
      <c r="B14" s="4">
        <f>SUM(B11:B13)</f>
        <v>-878.09999999999968</v>
      </c>
      <c r="C14" s="17"/>
      <c r="D14" t="s">
        <v>23</v>
      </c>
      <c r="G14" s="18"/>
      <c r="H14" s="19" t="s">
        <v>19</v>
      </c>
      <c r="I14" s="20" t="s">
        <v>6</v>
      </c>
      <c r="J14" s="21" t="s">
        <v>20</v>
      </c>
    </row>
    <row r="15" spans="1:11">
      <c r="A15" s="46" t="s">
        <v>44</v>
      </c>
      <c r="B15" s="57"/>
      <c r="F15" s="3"/>
      <c r="G15" s="24">
        <v>2000</v>
      </c>
      <c r="H15" s="5">
        <v>10710.9</v>
      </c>
      <c r="I15" s="25">
        <v>11226</v>
      </c>
      <c r="J15" s="26">
        <f t="shared" ref="J15:J21" si="2">+(H15-I15)/H15</f>
        <v>-4.8091196818194584E-2</v>
      </c>
    </row>
    <row r="16" spans="1:11" ht="13.5" thickBot="1">
      <c r="A16" s="47"/>
      <c r="F16" s="7"/>
      <c r="G16" s="30">
        <v>2001</v>
      </c>
      <c r="H16" s="5">
        <v>11112.3</v>
      </c>
      <c r="I16" s="25">
        <v>11347.2</v>
      </c>
      <c r="J16" s="26">
        <f t="shared" si="2"/>
        <v>-2.1138738155017545E-2</v>
      </c>
    </row>
    <row r="17" spans="1:10">
      <c r="A17" s="18" t="s">
        <v>21</v>
      </c>
      <c r="B17" s="22"/>
      <c r="C17" s="22"/>
      <c r="D17" s="22"/>
      <c r="E17" s="23"/>
      <c r="F17" s="7"/>
      <c r="G17" s="30">
        <v>2002</v>
      </c>
      <c r="H17" s="5">
        <v>11514</v>
      </c>
      <c r="I17" s="25">
        <v>11553</v>
      </c>
      <c r="J17" s="26">
        <f t="shared" si="2"/>
        <v>-3.3871808233454925E-3</v>
      </c>
    </row>
    <row r="18" spans="1:10">
      <c r="A18" s="27"/>
      <c r="B18" s="3">
        <v>2001</v>
      </c>
      <c r="C18" s="3">
        <v>2009</v>
      </c>
      <c r="D18" s="3" t="s">
        <v>1</v>
      </c>
      <c r="E18" s="28" t="s">
        <v>22</v>
      </c>
      <c r="F18" s="7"/>
      <c r="G18" s="31">
        <v>2003</v>
      </c>
      <c r="H18" s="32">
        <v>11886.8</v>
      </c>
      <c r="I18" s="33">
        <v>11840.7</v>
      </c>
      <c r="J18" s="26">
        <f t="shared" si="2"/>
        <v>3.8782515058719377E-3</v>
      </c>
    </row>
    <row r="19" spans="1:10">
      <c r="A19" s="27" t="s">
        <v>2</v>
      </c>
      <c r="B19" s="5">
        <v>10286</v>
      </c>
      <c r="C19" s="5">
        <v>13973.7</v>
      </c>
      <c r="D19" s="6">
        <f>+(C19-B19)/B19</f>
        <v>0.35851643009916401</v>
      </c>
      <c r="E19" s="26">
        <v>3.9E-2</v>
      </c>
      <c r="F19" s="3"/>
      <c r="G19" s="30">
        <v>2004</v>
      </c>
      <c r="H19" s="5">
        <v>12219.1</v>
      </c>
      <c r="I19" s="5">
        <v>12263.8</v>
      </c>
      <c r="J19" s="26">
        <f t="shared" si="2"/>
        <v>-3.6582072329385067E-3</v>
      </c>
    </row>
    <row r="20" spans="1:10">
      <c r="A20" s="27" t="s">
        <v>4</v>
      </c>
      <c r="B20" s="29">
        <v>90.7</v>
      </c>
      <c r="C20" s="5">
        <v>109.54</v>
      </c>
      <c r="D20" s="6">
        <f>+(C20-B20)/B20</f>
        <v>0.20771775082690191</v>
      </c>
      <c r="E20" s="26">
        <v>2.4E-2</v>
      </c>
      <c r="F20" s="7"/>
      <c r="G20" s="30">
        <v>2005</v>
      </c>
      <c r="H20" s="5">
        <v>12520.5</v>
      </c>
      <c r="I20" s="5">
        <v>12638.4</v>
      </c>
      <c r="J20" s="26">
        <f t="shared" si="2"/>
        <v>-9.4165568467712655E-3</v>
      </c>
    </row>
    <row r="21" spans="1:10">
      <c r="A21" s="27" t="s">
        <v>6</v>
      </c>
      <c r="B21" s="15">
        <f>(B19*100)/B20</f>
        <v>11340.683572216096</v>
      </c>
      <c r="C21" s="5">
        <f>(C19*100)/C20</f>
        <v>12756.709877670257</v>
      </c>
      <c r="D21" s="6">
        <f>+(C21-B21)/B21</f>
        <v>0.12486251789295394</v>
      </c>
      <c r="E21" s="26">
        <v>1.4999999999999999E-2</v>
      </c>
      <c r="F21" s="7"/>
      <c r="G21" s="31">
        <v>2006</v>
      </c>
      <c r="H21" s="32">
        <v>12825</v>
      </c>
      <c r="I21" s="32">
        <v>12976.2</v>
      </c>
      <c r="J21" s="39">
        <f t="shared" si="2"/>
        <v>-1.1789473684210582E-2</v>
      </c>
    </row>
    <row r="22" spans="1:10">
      <c r="A22" s="52" t="s">
        <v>56</v>
      </c>
      <c r="B22" s="3"/>
      <c r="C22" s="3"/>
      <c r="D22" s="3"/>
      <c r="E22" s="28"/>
      <c r="G22" s="31">
        <v>2007</v>
      </c>
      <c r="H22" s="32">
        <v>13150.8</v>
      </c>
      <c r="I22" s="32">
        <v>13254.1</v>
      </c>
      <c r="J22" s="39">
        <f t="shared" ref="J22:J27" si="3">+(H22-I22)/H22</f>
        <v>-7.8550354351066935E-3</v>
      </c>
    </row>
    <row r="23" spans="1:10">
      <c r="A23" s="27" t="s">
        <v>9</v>
      </c>
      <c r="B23" s="4">
        <v>143357</v>
      </c>
      <c r="C23" s="4">
        <v>154142</v>
      </c>
      <c r="D23" s="6">
        <f>+(C23-B23)/B23</f>
        <v>7.5231764057562586E-2</v>
      </c>
      <c r="E23" s="26">
        <v>1.0999999999999999E-2</v>
      </c>
      <c r="G23" s="30">
        <v>2008</v>
      </c>
      <c r="H23" s="5">
        <v>13486.4</v>
      </c>
      <c r="I23" s="50">
        <v>13312.2</v>
      </c>
      <c r="J23" s="51">
        <f t="shared" si="3"/>
        <v>1.2916716099181318E-2</v>
      </c>
    </row>
    <row r="24" spans="1:10" ht="13.5" thickBot="1">
      <c r="A24" s="34" t="s">
        <v>11</v>
      </c>
      <c r="B24" s="35">
        <v>119.1</v>
      </c>
      <c r="C24" s="36"/>
      <c r="D24" s="37">
        <f>+(C24-B24)/B24</f>
        <v>-1</v>
      </c>
      <c r="E24" s="38">
        <v>2.4E-2</v>
      </c>
      <c r="G24" s="30">
        <v>2009</v>
      </c>
      <c r="H24" s="5">
        <v>13806.8</v>
      </c>
      <c r="I24" s="50">
        <v>12880.6</v>
      </c>
      <c r="J24" s="51">
        <f t="shared" si="3"/>
        <v>6.7082886693513269E-2</v>
      </c>
    </row>
    <row r="25" spans="1:10">
      <c r="A25" s="3"/>
      <c r="B25" s="3"/>
      <c r="C25" s="3"/>
      <c r="D25" s="7"/>
      <c r="E25" s="7"/>
      <c r="G25" s="30">
        <v>2010</v>
      </c>
      <c r="H25" s="5">
        <f>+H24*1.025</f>
        <v>14151.969999999998</v>
      </c>
      <c r="I25" s="50">
        <v>13088</v>
      </c>
      <c r="J25" s="51">
        <f t="shared" si="3"/>
        <v>7.5181759147312899E-2</v>
      </c>
    </row>
    <row r="26" spans="1:10" ht="13.5" thickBot="1">
      <c r="A26" s="3"/>
      <c r="B26" s="3"/>
      <c r="C26" s="3"/>
      <c r="D26" s="7"/>
      <c r="E26" s="7"/>
      <c r="G26" s="31">
        <v>2011</v>
      </c>
      <c r="H26" s="32">
        <f>+H25*1.025</f>
        <v>14505.769249999996</v>
      </c>
      <c r="I26" s="61">
        <v>13315.1</v>
      </c>
      <c r="J26" s="62">
        <f t="shared" si="3"/>
        <v>8.2082461776371893E-2</v>
      </c>
    </row>
    <row r="27" spans="1:10" ht="13.5" thickBot="1">
      <c r="G27" s="63">
        <v>2012</v>
      </c>
      <c r="H27" s="64">
        <f>+H26*1.025</f>
        <v>14868.413481249994</v>
      </c>
      <c r="I27" s="65">
        <v>13588.8</v>
      </c>
      <c r="J27" s="66">
        <f t="shared" si="3"/>
        <v>8.6062543449149306E-2</v>
      </c>
    </row>
    <row r="28" spans="1:10">
      <c r="G28" s="59"/>
      <c r="H28" s="57"/>
      <c r="I28" s="58"/>
      <c r="J28" s="60"/>
    </row>
    <row r="29" spans="1:10">
      <c r="A29" s="4" t="s">
        <v>24</v>
      </c>
      <c r="B29" s="40">
        <v>2012</v>
      </c>
      <c r="C29" s="40" t="s">
        <v>25</v>
      </c>
      <c r="G29" s="4" t="s">
        <v>26</v>
      </c>
      <c r="H29" s="40">
        <v>2012</v>
      </c>
      <c r="I29" s="40" t="s">
        <v>25</v>
      </c>
    </row>
    <row r="30" spans="1:10">
      <c r="A30" s="4" t="s">
        <v>27</v>
      </c>
      <c r="B30" s="41">
        <v>15682</v>
      </c>
      <c r="C30" s="6">
        <f>+B30/B$30</f>
        <v>1</v>
      </c>
      <c r="D30" s="7"/>
      <c r="E30" s="7"/>
      <c r="F30" s="7"/>
      <c r="G30" s="4" t="s">
        <v>28</v>
      </c>
      <c r="H30" s="48">
        <v>12740</v>
      </c>
      <c r="I30" s="6">
        <v>1</v>
      </c>
    </row>
    <row r="31" spans="1:10">
      <c r="A31" s="4" t="s">
        <v>29</v>
      </c>
      <c r="B31" s="42">
        <v>11121</v>
      </c>
      <c r="C31" s="6">
        <f>+B31/B$30</f>
        <v>0.70915699528121412</v>
      </c>
      <c r="D31" s="7"/>
      <c r="E31" s="44" t="s">
        <v>43</v>
      </c>
      <c r="G31" s="4" t="s">
        <v>30</v>
      </c>
      <c r="H31" s="48">
        <v>8577.6</v>
      </c>
      <c r="I31" s="43">
        <f>+H31/H$30</f>
        <v>0.67328100470957619</v>
      </c>
    </row>
    <row r="32" spans="1:10">
      <c r="A32" s="4" t="s">
        <v>31</v>
      </c>
      <c r="B32" s="42">
        <v>1618</v>
      </c>
      <c r="C32" s="6">
        <f t="shared" ref="C32:C37" si="4">+B32/B$30</f>
        <v>0.10317561535518428</v>
      </c>
      <c r="D32" s="7"/>
      <c r="E32" s="7"/>
      <c r="G32" s="4" t="s">
        <v>32</v>
      </c>
      <c r="H32" s="48">
        <v>6888.5</v>
      </c>
      <c r="I32" s="6">
        <f t="shared" ref="I32:I37" si="5">+H32/H$30</f>
        <v>0.54069858712715857</v>
      </c>
    </row>
    <row r="33" spans="1:10">
      <c r="A33" s="4" t="s">
        <v>33</v>
      </c>
      <c r="B33" s="42">
        <v>382.8</v>
      </c>
      <c r="C33" s="6">
        <f t="shared" si="4"/>
        <v>2.4410151766356334E-2</v>
      </c>
      <c r="D33" s="7"/>
      <c r="E33" s="7"/>
      <c r="F33" s="7"/>
      <c r="G33" s="4" t="s">
        <v>34</v>
      </c>
      <c r="H33" s="49">
        <v>1689.1</v>
      </c>
      <c r="I33" s="6">
        <f t="shared" si="5"/>
        <v>0.13258241758241757</v>
      </c>
    </row>
    <row r="34" spans="1:10">
      <c r="A34" s="4" t="s">
        <v>35</v>
      </c>
      <c r="B34" s="42">
        <v>3062.9</v>
      </c>
      <c r="C34" s="6">
        <f t="shared" si="4"/>
        <v>0.19531309781915573</v>
      </c>
      <c r="D34" s="7"/>
      <c r="E34" s="7"/>
      <c r="F34" s="7"/>
      <c r="G34" s="4" t="s">
        <v>36</v>
      </c>
      <c r="H34" s="48">
        <v>1205.4000000000001</v>
      </c>
      <c r="I34" s="6">
        <f t="shared" si="5"/>
        <v>9.4615384615384629E-2</v>
      </c>
    </row>
    <row r="35" spans="1:10">
      <c r="A35" s="4" t="s">
        <v>37</v>
      </c>
      <c r="B35" s="42">
        <v>2182.6</v>
      </c>
      <c r="C35" s="6">
        <f t="shared" si="4"/>
        <v>0.13917867618926158</v>
      </c>
      <c r="D35" s="7"/>
      <c r="E35" s="7"/>
      <c r="F35" s="7"/>
      <c r="G35" s="4" t="s">
        <v>38</v>
      </c>
      <c r="H35" s="48">
        <v>471</v>
      </c>
      <c r="I35" s="6">
        <f t="shared" si="5"/>
        <v>3.6970172684458402E-2</v>
      </c>
    </row>
    <row r="36" spans="1:10">
      <c r="A36" s="4" t="s">
        <v>39</v>
      </c>
      <c r="B36" s="42">
        <v>2743.3</v>
      </c>
      <c r="C36" s="6">
        <f t="shared" si="4"/>
        <v>0.17493304425455938</v>
      </c>
      <c r="D36" s="7"/>
      <c r="E36" s="7"/>
      <c r="F36" s="7"/>
      <c r="G36" s="4" t="s">
        <v>40</v>
      </c>
      <c r="H36" s="48">
        <v>1967.6</v>
      </c>
      <c r="I36" s="6">
        <f t="shared" si="5"/>
        <v>0.15444270015698586</v>
      </c>
    </row>
    <row r="37" spans="1:10">
      <c r="A37" s="4" t="s">
        <v>41</v>
      </c>
      <c r="B37" s="11">
        <v>57.7</v>
      </c>
      <c r="C37" s="6">
        <f t="shared" si="4"/>
        <v>3.6793776304042854E-3</v>
      </c>
      <c r="D37" s="7"/>
      <c r="E37" s="7"/>
      <c r="F37" s="7"/>
      <c r="G37" s="4" t="s">
        <v>42</v>
      </c>
      <c r="H37" s="48">
        <v>518.20000000000005</v>
      </c>
      <c r="I37" s="6">
        <f t="shared" si="5"/>
        <v>4.0675039246467821E-2</v>
      </c>
    </row>
    <row r="38" spans="1:10">
      <c r="B38" s="45"/>
      <c r="E38" s="3"/>
      <c r="F38" s="7"/>
      <c r="H38" s="67"/>
      <c r="I38" s="45"/>
      <c r="J38" s="16"/>
    </row>
    <row r="39" spans="1:10">
      <c r="B39" s="45"/>
      <c r="F39" s="7"/>
      <c r="I39" s="45"/>
    </row>
  </sheetData>
  <phoneticPr fontId="0" type="noConversion"/>
  <printOptions horizontalCentered="1" verticalCentered="1"/>
  <pageMargins left="0.75" right="0.75" top="1" bottom="1" header="0.5" footer="0.5"/>
  <pageSetup scale="92" orientation="landscape" r:id="rId1"/>
  <headerFooter alignWithMargins="0">
    <oddHeader>&amp;C&amp;14U.S. National Aggregates 2012</oddHeader>
    <oddFooter>&amp;LSource: Bureau of Economic Analysis and Bureau of Labor Statistics&amp;RCompiled by M. Finkler
March 27,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:B13"/>
    </sheetView>
  </sheetViews>
  <sheetFormatPr defaultRowHeight="12.75"/>
  <sheetData>
    <row r="1" spans="1:2">
      <c r="B1" t="s">
        <v>54</v>
      </c>
    </row>
    <row r="2" spans="1:2">
      <c r="A2" t="s">
        <v>49</v>
      </c>
      <c r="B2">
        <v>14657.8</v>
      </c>
    </row>
    <row r="3" spans="1:2">
      <c r="A3" t="s">
        <v>29</v>
      </c>
      <c r="B3">
        <v>10350.6</v>
      </c>
    </row>
    <row r="4" spans="1:2">
      <c r="A4" t="s">
        <v>3</v>
      </c>
      <c r="B4">
        <v>1700.6</v>
      </c>
    </row>
    <row r="5" spans="1:2">
      <c r="A5" t="s">
        <v>5</v>
      </c>
      <c r="B5">
        <v>1857.7</v>
      </c>
    </row>
    <row r="6" spans="1:2">
      <c r="A6" t="s">
        <v>7</v>
      </c>
      <c r="B6">
        <f>2365.2-987.1</f>
        <v>1378.1</v>
      </c>
    </row>
    <row r="7" spans="1:2">
      <c r="A7" t="s">
        <v>52</v>
      </c>
      <c r="B7">
        <v>3000.3</v>
      </c>
    </row>
    <row r="8" spans="1:2">
      <c r="A8" t="s">
        <v>53</v>
      </c>
      <c r="B8">
        <v>2354.1</v>
      </c>
    </row>
    <row r="9" spans="1:2">
      <c r="A9" t="s">
        <v>50</v>
      </c>
      <c r="B9">
        <v>1838.5</v>
      </c>
    </row>
    <row r="10" spans="1:2">
      <c r="A10" t="s">
        <v>51</v>
      </c>
      <c r="B10">
        <f>+B4-B5</f>
        <v>-157.10000000000014</v>
      </c>
    </row>
    <row r="11" spans="1:2">
      <c r="A11" t="s">
        <v>16</v>
      </c>
      <c r="B11">
        <f>+B6-B7</f>
        <v>-1622.2000000000003</v>
      </c>
    </row>
    <row r="12" spans="1:2">
      <c r="A12" t="s">
        <v>17</v>
      </c>
      <c r="B12">
        <v>515.70000000000005</v>
      </c>
    </row>
    <row r="13" spans="1:2">
      <c r="A13" t="s">
        <v>18</v>
      </c>
      <c r="B13">
        <f>SUM(B10:B12)</f>
        <v>-1263.6000000000004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Lawrence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finklerm</dc:creator>
  <cp:lastModifiedBy>Merton D. Finkler</cp:lastModifiedBy>
  <cp:lastPrinted>2013-03-27T20:43:12Z</cp:lastPrinted>
  <dcterms:created xsi:type="dcterms:W3CDTF">2008-04-02T18:33:40Z</dcterms:created>
  <dcterms:modified xsi:type="dcterms:W3CDTF">2013-03-27T20:56:31Z</dcterms:modified>
</cp:coreProperties>
</file>